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255" windowWidth="11340" windowHeight="5835" activeTab="0"/>
  </bookViews>
  <sheets>
    <sheet name="Lønnsbudsjett" sheetId="1" r:id="rId1"/>
    <sheet name="Lønnstrinn, tabell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<sst xmlns="http://schemas.openxmlformats.org/spreadsheetml/2006/main" count="28" uniqueCount="25">
  <si>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Lønnstrinn</t>
  </si>
  <si>
    <t>Lønn</t>
  </si>
  <si>
    <t>Bjørnsen</t>
  </si>
  <si>
    <t>Fornavn</t>
  </si>
  <si>
    <t>Etternavn</t>
  </si>
  <si>
    <t>Stillingsstørrelse</t>
  </si>
  <si>
    <t>Lønn ansatte</t>
  </si>
  <si>
    <t>Arbeidsgiveravgift</t>
  </si>
  <si>
    <t>Obligatorisk tjenestepensjon</t>
  </si>
  <si>
    <t>Feriepenger</t>
  </si>
  <si>
    <t>Per mnd</t>
  </si>
  <si>
    <t>Per år</t>
  </si>
  <si>
    <t>SUM Lønssutgifter</t>
  </si>
  <si>
    <t>Lønn stilling</t>
  </si>
  <si>
    <t>TOTAL</t>
  </si>
  <si>
    <t>Arbeidsgiveravgift (%)</t>
  </si>
  <si>
    <t>Tjenestepensjon (%)</t>
  </si>
  <si>
    <t>Feriepenger (%)</t>
  </si>
  <si>
    <t>Standardtall</t>
  </si>
  <si>
    <t>Ola</t>
  </si>
  <si>
    <t>Normann</t>
  </si>
  <si>
    <t>Kari</t>
  </si>
  <si>
    <t>Bjørn</t>
  </si>
  <si>
    <t>Tove</t>
  </si>
  <si>
    <t>Tovesen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</si>
</sst>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&quot;kr&quot;\ #,##0.00"/>
    <numFmt numFmtId="174" formatCode="&quot;kr&quot;\ #,##0"/>
    <numFmt numFmtId="175" formatCode="&quot;Ja&quot;;&quot;Ja&quot;;&quot;Nei&quot;"/>
    <numFmt numFmtId="176" formatCode="&quot;Sann&quot;;&quot;Sann&quot;;&quot;Usann&quot;"/>
    <numFmt numFmtId="177" formatCode="&quot;På&quot;;&quot;På&quot;;&quot;Av&quot;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6" borderId="9" applyNumberFormat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/>
      <protection/>
    </xf>
    <xf numFmtId="174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74" fontId="0" fillId="0" borderId="0" xfId="0" applyNumberFormat="1" applyFill="1" applyBorder="1" applyAlignment="1" applyProtection="1">
      <alignment horizontal="right"/>
      <protection/>
    </xf>
    <xf numFmtId="174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74" fontId="1" fillId="0" borderId="0" xfId="0" applyNumberFormat="1" applyFont="1" applyFill="1" applyBorder="1" applyAlignment="1" applyProtection="1">
      <alignment/>
      <protection locked="0"/>
    </xf>
    <xf numFmtId="0" fontId="1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2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/>
      <protection locked="0"/>
    </xf>
    <xf numFmtId="2" fontId="1" fillId="4" borderId="10" xfId="0" applyNumberFormat="1" applyFon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/>
      <protection locked="0"/>
    </xf>
    <xf numFmtId="0" fontId="0" fillId="19" borderId="10" xfId="0" applyFill="1" applyBorder="1" applyAlignment="1" applyProtection="1">
      <alignment horizontal="center"/>
      <protection locked="0"/>
    </xf>
    <xf numFmtId="0" fontId="0" fillId="19" borderId="10" xfId="0" applyFill="1" applyBorder="1" applyAlignment="1" applyProtection="1">
      <alignment/>
      <protection locked="0"/>
    </xf>
    <xf numFmtId="174" fontId="0" fillId="19" borderId="10" xfId="0" applyNumberFormat="1" applyFill="1" applyBorder="1" applyAlignment="1" applyProtection="1">
      <alignment horizontal="right"/>
      <protection/>
    </xf>
    <xf numFmtId="174" fontId="0" fillId="19" borderId="10" xfId="0" applyNumberFormat="1" applyFill="1" applyBorder="1" applyAlignment="1" applyProtection="1">
      <alignment/>
      <protection locked="0"/>
    </xf>
    <xf numFmtId="2" fontId="0" fillId="19" borderId="10" xfId="0" applyNumberFormat="1" applyFill="1" applyBorder="1" applyAlignment="1" applyProtection="1">
      <alignment horizontal="right"/>
      <protection/>
    </xf>
    <xf numFmtId="0" fontId="1" fillId="19" borderId="10" xfId="0" applyFont="1" applyFill="1" applyBorder="1" applyAlignment="1" applyProtection="1">
      <alignment/>
      <protection locked="0"/>
    </xf>
    <xf numFmtId="174" fontId="1" fillId="19" borderId="10" xfId="0" applyNumberFormat="1" applyFont="1" applyFill="1" applyBorder="1" applyAlignment="1" applyProtection="1">
      <alignment/>
      <protection locked="0"/>
    </xf>
    <xf numFmtId="174" fontId="0" fillId="19" borderId="10" xfId="0" applyNumberFormat="1" applyFill="1" applyBorder="1" applyAlignment="1">
      <alignment/>
    </xf>
    <xf numFmtId="174" fontId="1" fillId="19" borderId="10" xfId="0" applyNumberFormat="1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E34" sqref="E34"/>
    </sheetView>
  </sheetViews>
  <sheetFormatPr defaultColWidth="11.421875" defaultRowHeight="12.75"/>
  <cols>
    <col min="1" max="1" width="25.7109375" style="0" customWidth="1"/>
    <col min="8" max="8" width="2.7109375" style="0" customWidth="1"/>
    <col min="9" max="9" width="20.7109375" style="0" customWidth="1"/>
  </cols>
  <sheetData>
    <row r="1" spans="1:3" ht="12.75">
      <c r="A1" s="23"/>
      <c r="B1" s="24" t="s">
        <v>11</v>
      </c>
      <c r="C1" s="24" t="s">
        <v>10</v>
      </c>
    </row>
    <row r="2" spans="1:3" ht="12.75">
      <c r="A2" s="24" t="s">
        <v>6</v>
      </c>
      <c r="B2" s="37">
        <f>(G29)</f>
        <v>799140</v>
      </c>
      <c r="C2" s="37">
        <f>(B2/12)</f>
        <v>66595</v>
      </c>
    </row>
    <row r="3" spans="1:3" ht="12.75">
      <c r="A3" s="24" t="s">
        <v>7</v>
      </c>
      <c r="B3" s="37">
        <f>(G29*(J9/100))</f>
        <v>112678.73999999999</v>
      </c>
      <c r="C3" s="37">
        <f>(B3/12)</f>
        <v>9389.894999999999</v>
      </c>
    </row>
    <row r="4" spans="1:3" ht="12.75">
      <c r="A4" s="24" t="s">
        <v>8</v>
      </c>
      <c r="B4" s="37">
        <f>(G29*(J10/100))</f>
        <v>15982.800000000001</v>
      </c>
      <c r="C4" s="37">
        <f>(B4/12)</f>
        <v>1331.9</v>
      </c>
    </row>
    <row r="5" spans="1:3" ht="12.75">
      <c r="A5" s="24" t="s">
        <v>9</v>
      </c>
      <c r="B5" s="37">
        <f>(G29*(J11/100))</f>
        <v>81512.28</v>
      </c>
      <c r="C5" s="37">
        <f>(B5/12)</f>
        <v>6792.69</v>
      </c>
    </row>
    <row r="6" spans="1:3" ht="12.75">
      <c r="A6" s="24" t="s">
        <v>12</v>
      </c>
      <c r="B6" s="38">
        <f>SUM(B2:B5)</f>
        <v>1009313.8200000001</v>
      </c>
      <c r="C6" s="38">
        <f>SUM(C2:C5)</f>
        <v>84109.485</v>
      </c>
    </row>
    <row r="7" spans="2:3" ht="12.75">
      <c r="B7" s="7"/>
      <c r="C7" s="7"/>
    </row>
    <row r="8" spans="1:10" ht="12.75">
      <c r="A8" s="25"/>
      <c r="B8" s="27" t="s">
        <v>3</v>
      </c>
      <c r="C8" s="25" t="s">
        <v>4</v>
      </c>
      <c r="D8" s="25" t="s">
        <v>0</v>
      </c>
      <c r="E8" s="28" t="s">
        <v>1</v>
      </c>
      <c r="F8" s="27" t="s">
        <v>5</v>
      </c>
      <c r="G8" s="27" t="s">
        <v>13</v>
      </c>
      <c r="H8" s="8"/>
      <c r="I8" s="27" t="s">
        <v>18</v>
      </c>
      <c r="J8" s="29"/>
    </row>
    <row r="9" spans="1:10" ht="12.75">
      <c r="A9" s="25">
        <v>1</v>
      </c>
      <c r="B9" s="30" t="s">
        <v>19</v>
      </c>
      <c r="C9" s="31" t="s">
        <v>20</v>
      </c>
      <c r="D9" s="30">
        <v>14</v>
      </c>
      <c r="E9" s="32">
        <f>IF(D9="","",IF(AND(D9&gt;10,D9&lt;46),LOOKUP(D9,'Lønnstrinn, tabell'!B$2:C$36),"0"))</f>
        <v>240700</v>
      </c>
      <c r="F9" s="31">
        <v>100</v>
      </c>
      <c r="G9" s="33">
        <f>(E9*F9/100)</f>
        <v>240700</v>
      </c>
      <c r="H9" s="4"/>
      <c r="I9" s="29" t="s">
        <v>15</v>
      </c>
      <c r="J9" s="30">
        <v>14.1</v>
      </c>
    </row>
    <row r="10" spans="1:10" ht="12.75">
      <c r="A10" s="25">
        <v>2</v>
      </c>
      <c r="B10" s="30" t="s">
        <v>21</v>
      </c>
      <c r="C10" s="31" t="s">
        <v>20</v>
      </c>
      <c r="D10" s="30">
        <v>18</v>
      </c>
      <c r="E10" s="32">
        <f>IF(D10="","",IF(AND(D10&gt;10,D10&lt;46),LOOKUP(D10,'Lønnstrinn, tabell'!B$2:C$36),"0"))</f>
        <v>255600</v>
      </c>
      <c r="F10" s="31">
        <v>100</v>
      </c>
      <c r="G10" s="33">
        <f aca="true" t="shared" si="0" ref="G10:G28">(E10*F10/100)</f>
        <v>255600</v>
      </c>
      <c r="H10" s="4"/>
      <c r="I10" s="29" t="s">
        <v>16</v>
      </c>
      <c r="J10" s="30">
        <v>2</v>
      </c>
    </row>
    <row r="11" spans="1:10" ht="12.75">
      <c r="A11" s="25">
        <v>3</v>
      </c>
      <c r="B11" s="30" t="s">
        <v>22</v>
      </c>
      <c r="C11" s="31" t="s">
        <v>2</v>
      </c>
      <c r="D11" s="30">
        <v>11</v>
      </c>
      <c r="E11" s="32">
        <f>IF(D11="","",IF(AND(D11&gt;10,D11&lt;46),LOOKUP(D11,'Lønnstrinn, tabell'!B$2:C$36),"0"))</f>
        <v>230300</v>
      </c>
      <c r="F11" s="31">
        <v>80</v>
      </c>
      <c r="G11" s="33">
        <f t="shared" si="0"/>
        <v>184240</v>
      </c>
      <c r="H11" s="4"/>
      <c r="I11" s="29" t="s">
        <v>17</v>
      </c>
      <c r="J11" s="30">
        <v>10.2</v>
      </c>
    </row>
    <row r="12" spans="1:10" ht="12.75">
      <c r="A12" s="25">
        <v>4</v>
      </c>
      <c r="B12" s="30" t="s">
        <v>23</v>
      </c>
      <c r="C12" s="31" t="s">
        <v>24</v>
      </c>
      <c r="D12" s="30">
        <v>13</v>
      </c>
      <c r="E12" s="32">
        <f>IF(D12="","",IF(AND(D12&gt;10,D12&lt;46),LOOKUP(D12,'Lønnstrinn, tabell'!B$2:C$36),"0"))</f>
        <v>237200</v>
      </c>
      <c r="F12" s="31">
        <v>50</v>
      </c>
      <c r="G12" s="33">
        <f t="shared" si="0"/>
        <v>118600</v>
      </c>
      <c r="H12" s="4"/>
      <c r="I12" s="4"/>
      <c r="J12" s="5"/>
    </row>
    <row r="13" spans="1:10" ht="12.75">
      <c r="A13" s="25">
        <v>5</v>
      </c>
      <c r="B13" s="30"/>
      <c r="C13" s="31"/>
      <c r="D13" s="30">
        <v>0</v>
      </c>
      <c r="E13" s="32" t="str">
        <f>IF(D13="","",IF(AND(D13&gt;10,D13&lt;46),LOOKUP(D13,'Lønnstrinn, tabell'!B$2:C$36),"0"))</f>
        <v>0</v>
      </c>
      <c r="F13" s="31"/>
      <c r="G13" s="33">
        <f t="shared" si="0"/>
        <v>0</v>
      </c>
      <c r="H13" s="4"/>
      <c r="I13" s="4"/>
      <c r="J13" s="4"/>
    </row>
    <row r="14" spans="1:10" ht="12.75">
      <c r="A14" s="25">
        <v>6</v>
      </c>
      <c r="B14" s="30"/>
      <c r="C14" s="31"/>
      <c r="D14" s="30">
        <v>0</v>
      </c>
      <c r="E14" s="32" t="str">
        <f>IF(D14="","",IF(AND(D14&gt;10,D14&lt;46),LOOKUP(D14,'Lønnstrinn, tabell'!B$2:C$36),"0"))</f>
        <v>0</v>
      </c>
      <c r="F14" s="31"/>
      <c r="G14" s="33">
        <f t="shared" si="0"/>
        <v>0</v>
      </c>
      <c r="H14" s="4"/>
      <c r="I14" s="4"/>
      <c r="J14" s="4"/>
    </row>
    <row r="15" spans="1:10" ht="12.75">
      <c r="A15" s="25">
        <v>7</v>
      </c>
      <c r="B15" s="30"/>
      <c r="C15" s="31"/>
      <c r="D15" s="30">
        <v>0</v>
      </c>
      <c r="E15" s="32" t="str">
        <f>IF(D15="","",IF(AND(D15&gt;10,D15&lt;46),LOOKUP(D15,'Lønnstrinn, tabell'!B$2:C$36),"0"))</f>
        <v>0</v>
      </c>
      <c r="F15" s="31"/>
      <c r="G15" s="33">
        <f>(E15*F15/100)</f>
        <v>0</v>
      </c>
      <c r="H15" s="4"/>
      <c r="I15" s="4"/>
      <c r="J15" s="4"/>
    </row>
    <row r="16" spans="1:10" ht="12.75">
      <c r="A16" s="25">
        <v>8</v>
      </c>
      <c r="B16" s="30"/>
      <c r="C16" s="31"/>
      <c r="D16" s="30">
        <v>0</v>
      </c>
      <c r="E16" s="32" t="str">
        <f>IF(D16="","",IF(AND(D16&gt;10,D16&lt;46),LOOKUP(D16,'Lønnstrinn, tabell'!B$2:C$36),"0"))</f>
        <v>0</v>
      </c>
      <c r="F16" s="31"/>
      <c r="G16" s="33">
        <f t="shared" si="0"/>
        <v>0</v>
      </c>
      <c r="H16" s="4"/>
      <c r="I16" s="4"/>
      <c r="J16" s="4"/>
    </row>
    <row r="17" spans="1:10" ht="12.75">
      <c r="A17" s="25">
        <v>9</v>
      </c>
      <c r="B17" s="30"/>
      <c r="C17" s="31"/>
      <c r="D17" s="30">
        <v>0</v>
      </c>
      <c r="E17" s="32" t="str">
        <f>IF(D17="","",IF(AND(D17&gt;10,D17&lt;46),LOOKUP(D17,'Lønnstrinn, tabell'!B$2:C$36),"0"))</f>
        <v>0</v>
      </c>
      <c r="F17" s="31"/>
      <c r="G17" s="33">
        <f t="shared" si="0"/>
        <v>0</v>
      </c>
      <c r="H17" s="4"/>
      <c r="I17" s="4"/>
      <c r="J17" s="4"/>
    </row>
    <row r="18" spans="1:10" ht="12.75">
      <c r="A18" s="25">
        <v>10</v>
      </c>
      <c r="B18" s="30"/>
      <c r="C18" s="31"/>
      <c r="D18" s="30">
        <v>0</v>
      </c>
      <c r="E18" s="32" t="str">
        <f>IF(D18="","",IF(AND(D18&gt;10,D18&lt;45),LOOKUP(D18,'Lønnstrinn, tabell'!B$2:C$21),"0"))</f>
        <v>0</v>
      </c>
      <c r="F18" s="31"/>
      <c r="G18" s="33">
        <f t="shared" si="0"/>
        <v>0</v>
      </c>
      <c r="H18" s="4"/>
      <c r="I18" s="4"/>
      <c r="J18" s="4"/>
    </row>
    <row r="19" spans="1:10" ht="12.75">
      <c r="A19" s="25">
        <v>11</v>
      </c>
      <c r="B19" s="30"/>
      <c r="C19" s="31"/>
      <c r="D19" s="30">
        <v>0</v>
      </c>
      <c r="E19" s="32" t="str">
        <f>IF(D19="","",IF(AND(D19&gt;10,D19&lt;45),LOOKUP(D19,'Lønnstrinn, tabell'!B$2:C$21),"0"))</f>
        <v>0</v>
      </c>
      <c r="F19" s="31"/>
      <c r="G19" s="33">
        <f t="shared" si="0"/>
        <v>0</v>
      </c>
      <c r="H19" s="4"/>
      <c r="I19" s="4"/>
      <c r="J19" s="4"/>
    </row>
    <row r="20" spans="1:10" ht="12.75">
      <c r="A20" s="25">
        <v>12</v>
      </c>
      <c r="B20" s="30"/>
      <c r="C20" s="31"/>
      <c r="D20" s="30">
        <v>0</v>
      </c>
      <c r="E20" s="32" t="str">
        <f>IF(D20="","",IF(AND(D20&gt;10,D20&lt;45),LOOKUP(D20,'Lønnstrinn, tabell'!B$2:C$21),"0"))</f>
        <v>0</v>
      </c>
      <c r="F20" s="31"/>
      <c r="G20" s="33">
        <f t="shared" si="0"/>
        <v>0</v>
      </c>
      <c r="H20" s="4"/>
      <c r="I20" s="4"/>
      <c r="J20" s="4"/>
    </row>
    <row r="21" spans="1:10" ht="12.75">
      <c r="A21" s="25">
        <v>13</v>
      </c>
      <c r="B21" s="30"/>
      <c r="C21" s="31"/>
      <c r="D21" s="30">
        <v>0</v>
      </c>
      <c r="E21" s="32" t="str">
        <f>IF(D21="","",IF(AND(D21&gt;10,D21&lt;45),LOOKUP(D21,'Lønnstrinn, tabell'!B$2:C$21),"0"))</f>
        <v>0</v>
      </c>
      <c r="F21" s="31"/>
      <c r="G21" s="33">
        <f t="shared" si="0"/>
        <v>0</v>
      </c>
      <c r="H21" s="4"/>
      <c r="I21" s="4"/>
      <c r="J21" s="4"/>
    </row>
    <row r="22" spans="1:10" ht="12.75">
      <c r="A22" s="25">
        <v>14</v>
      </c>
      <c r="B22" s="30"/>
      <c r="C22" s="31"/>
      <c r="D22" s="30">
        <v>0</v>
      </c>
      <c r="E22" s="32" t="str">
        <f>IF(D22="","",IF(AND(D22&gt;10,D22&lt;45),LOOKUP(D22,'Lønnstrinn, tabell'!B$2:C$21),"0"))</f>
        <v>0</v>
      </c>
      <c r="F22" s="31"/>
      <c r="G22" s="33">
        <f t="shared" si="0"/>
        <v>0</v>
      </c>
      <c r="H22" s="4"/>
      <c r="I22" s="4"/>
      <c r="J22" s="4"/>
    </row>
    <row r="23" spans="1:10" ht="12.75">
      <c r="A23" s="25">
        <v>15</v>
      </c>
      <c r="B23" s="30"/>
      <c r="C23" s="31"/>
      <c r="D23" s="30">
        <v>0</v>
      </c>
      <c r="E23" s="32" t="str">
        <f>IF(D23="","",IF(AND(D23&gt;10,D23&lt;45),LOOKUP(D23,'Lønnstrinn, tabell'!B$2:C$21),"0"))</f>
        <v>0</v>
      </c>
      <c r="F23" s="31"/>
      <c r="G23" s="33">
        <f t="shared" si="0"/>
        <v>0</v>
      </c>
      <c r="H23" s="4"/>
      <c r="I23" s="4"/>
      <c r="J23" s="4"/>
    </row>
    <row r="24" spans="1:10" ht="12.75">
      <c r="A24" s="25">
        <v>16</v>
      </c>
      <c r="B24" s="30"/>
      <c r="C24" s="31"/>
      <c r="D24" s="30">
        <v>0</v>
      </c>
      <c r="E24" s="32" t="str">
        <f>IF(D24="","",IF(AND(D24&gt;10,D24&lt;45),LOOKUP(D24,'Lønnstrinn, tabell'!B$2:C$21),"0"))</f>
        <v>0</v>
      </c>
      <c r="F24" s="31"/>
      <c r="G24" s="33">
        <f t="shared" si="0"/>
        <v>0</v>
      </c>
      <c r="H24" s="4"/>
      <c r="I24" s="4"/>
      <c r="J24" s="4"/>
    </row>
    <row r="25" spans="1:10" ht="12.75">
      <c r="A25" s="25">
        <v>17</v>
      </c>
      <c r="B25" s="30"/>
      <c r="C25" s="31"/>
      <c r="D25" s="30">
        <v>0</v>
      </c>
      <c r="E25" s="32" t="str">
        <f>IF(D25="","",IF(AND(D25&gt;10,D25&lt;45),LOOKUP(D25,'Lønnstrinn, tabell'!B$2:C$21),"0"))</f>
        <v>0</v>
      </c>
      <c r="F25" s="31"/>
      <c r="G25" s="33">
        <f t="shared" si="0"/>
        <v>0</v>
      </c>
      <c r="H25" s="4"/>
      <c r="I25" s="4"/>
      <c r="J25" s="4"/>
    </row>
    <row r="26" spans="1:10" ht="12.75">
      <c r="A26" s="25">
        <v>18</v>
      </c>
      <c r="B26" s="30"/>
      <c r="C26" s="31"/>
      <c r="D26" s="30">
        <v>0</v>
      </c>
      <c r="E26" s="32" t="str">
        <f>IF(D26="","",IF(AND(D26&gt;10,D26&lt;45),LOOKUP(D26,'Lønnstrinn, tabell'!B$2:C$21),"0"))</f>
        <v>0</v>
      </c>
      <c r="F26" s="31"/>
      <c r="G26" s="33">
        <f t="shared" si="0"/>
        <v>0</v>
      </c>
      <c r="H26" s="4"/>
      <c r="I26" s="4"/>
      <c r="J26" s="4"/>
    </row>
    <row r="27" spans="1:10" ht="12.75">
      <c r="A27" s="25">
        <v>19</v>
      </c>
      <c r="B27" s="30"/>
      <c r="C27" s="31"/>
      <c r="D27" s="30">
        <v>0</v>
      </c>
      <c r="E27" s="32" t="str">
        <f>IF(D27="","",IF(AND(D27&gt;10,D27&lt;45),LOOKUP(D27,'Lønnstrinn, tabell'!B$2:C$21),"0"))</f>
        <v>0</v>
      </c>
      <c r="F27" s="31"/>
      <c r="G27" s="33">
        <f t="shared" si="0"/>
        <v>0</v>
      </c>
      <c r="H27" s="4"/>
      <c r="I27" s="4"/>
      <c r="J27" s="4"/>
    </row>
    <row r="28" spans="1:10" ht="12.75">
      <c r="A28" s="25">
        <v>20</v>
      </c>
      <c r="B28" s="30"/>
      <c r="C28" s="31"/>
      <c r="D28" s="30">
        <v>0</v>
      </c>
      <c r="E28" s="32" t="str">
        <f>IF(D28="","",IF(AND(D28&gt;10,D28&lt;45),LOOKUP(D28,'Lønnstrinn, tabell'!B$2:C$21),"0"))</f>
        <v>0</v>
      </c>
      <c r="F28" s="31"/>
      <c r="G28" s="33">
        <f t="shared" si="0"/>
        <v>0</v>
      </c>
      <c r="H28" s="4"/>
      <c r="I28" s="4"/>
      <c r="J28" s="4"/>
    </row>
    <row r="29" spans="1:10" ht="12.75">
      <c r="A29" s="26"/>
      <c r="B29" s="30"/>
      <c r="C29" s="31"/>
      <c r="D29" s="30"/>
      <c r="E29" s="34">
        <f>IF(D29="","",IF(AND(D29&gt;10,D29&lt;31),LOOKUP(D29,'Lønnstrinn, tabell'!B$2:C$21),"Feil lønnstrinn"))</f>
      </c>
      <c r="F29" s="35" t="s">
        <v>14</v>
      </c>
      <c r="G29" s="36">
        <f>SUM(G9:G28)</f>
        <v>799140</v>
      </c>
      <c r="H29" s="4"/>
      <c r="I29" s="4"/>
      <c r="J29" s="4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1">
      <selection activeCell="G17" sqref="G17"/>
    </sheetView>
  </sheetViews>
  <sheetFormatPr defaultColWidth="11.421875" defaultRowHeight="12.75" customHeight="1"/>
  <cols>
    <col min="1" max="1" width="3.7109375" style="4" customWidth="1"/>
    <col min="2" max="2" width="11.421875" style="5" customWidth="1"/>
    <col min="3" max="3" width="11.421875" style="4" customWidth="1"/>
    <col min="4" max="4" width="11.421875" style="5" customWidth="1"/>
    <col min="5" max="5" width="14.00390625" style="6" customWidth="1"/>
    <col min="6" max="6" width="15.7109375" style="4" customWidth="1"/>
    <col min="7" max="7" width="11.421875" style="4" customWidth="1"/>
    <col min="8" max="8" width="2.7109375" style="4" customWidth="1"/>
    <col min="9" max="9" width="35.7109375" style="4" customWidth="1"/>
    <col min="10" max="16384" width="11.421875" style="4" customWidth="1"/>
  </cols>
  <sheetData>
    <row r="1" spans="2:10" ht="12.75" customHeight="1">
      <c r="B1" s="19" t="s">
        <v>0</v>
      </c>
      <c r="C1" s="21" t="s">
        <v>1</v>
      </c>
      <c r="D1" s="9"/>
      <c r="E1" s="11"/>
      <c r="F1" s="10"/>
      <c r="G1" s="10"/>
      <c r="H1" s="10"/>
      <c r="I1" s="10"/>
      <c r="J1" s="12"/>
    </row>
    <row r="2" spans="2:10" ht="12.75" customHeight="1">
      <c r="B2" s="20">
        <v>11</v>
      </c>
      <c r="C2" s="22">
        <v>230300</v>
      </c>
      <c r="D2" s="13"/>
      <c r="E2" s="14"/>
      <c r="F2" s="12"/>
      <c r="G2" s="15"/>
      <c r="H2" s="12"/>
      <c r="I2" s="12"/>
      <c r="J2" s="13"/>
    </row>
    <row r="3" spans="2:10" ht="12.75" customHeight="1">
      <c r="B3" s="20">
        <v>12</v>
      </c>
      <c r="C3" s="22">
        <v>233700</v>
      </c>
      <c r="D3" s="13"/>
      <c r="E3" s="14"/>
      <c r="F3" s="12"/>
      <c r="G3" s="15"/>
      <c r="H3" s="12"/>
      <c r="I3" s="12"/>
      <c r="J3" s="13"/>
    </row>
    <row r="4" spans="2:10" ht="12.75" customHeight="1">
      <c r="B4" s="20">
        <v>13</v>
      </c>
      <c r="C4" s="22">
        <v>237200</v>
      </c>
      <c r="D4" s="13"/>
      <c r="E4" s="14"/>
      <c r="F4" s="12"/>
      <c r="G4" s="15"/>
      <c r="H4" s="12"/>
      <c r="I4" s="12"/>
      <c r="J4" s="13"/>
    </row>
    <row r="5" spans="2:10" ht="12.75" customHeight="1">
      <c r="B5" s="20">
        <v>14</v>
      </c>
      <c r="C5" s="22">
        <v>240700</v>
      </c>
      <c r="D5" s="13"/>
      <c r="E5" s="14"/>
      <c r="F5" s="12"/>
      <c r="G5" s="15"/>
      <c r="H5" s="12"/>
      <c r="I5" s="12"/>
      <c r="J5" s="13"/>
    </row>
    <row r="6" spans="2:10" ht="12.75" customHeight="1">
      <c r="B6" s="20">
        <v>15</v>
      </c>
      <c r="C6" s="22">
        <v>244300</v>
      </c>
      <c r="D6" s="13"/>
      <c r="E6" s="14"/>
      <c r="F6" s="12"/>
      <c r="G6" s="15"/>
      <c r="H6" s="12"/>
      <c r="I6" s="12"/>
      <c r="J6" s="12"/>
    </row>
    <row r="7" spans="2:10" ht="12.75" customHeight="1">
      <c r="B7" s="20">
        <v>16</v>
      </c>
      <c r="C7" s="22">
        <v>248000</v>
      </c>
      <c r="D7" s="13"/>
      <c r="E7" s="14"/>
      <c r="F7" s="12"/>
      <c r="G7" s="15"/>
      <c r="H7" s="12"/>
      <c r="I7" s="12"/>
      <c r="J7" s="12"/>
    </row>
    <row r="8" spans="2:12" ht="12.75" customHeight="1">
      <c r="B8" s="20">
        <v>17</v>
      </c>
      <c r="C8" s="22">
        <v>251800</v>
      </c>
      <c r="D8" s="13"/>
      <c r="E8" s="14"/>
      <c r="F8" s="12"/>
      <c r="G8" s="15"/>
      <c r="H8" s="12"/>
      <c r="I8" s="12"/>
      <c r="J8" s="12"/>
      <c r="K8" s="1"/>
      <c r="L8" s="2"/>
    </row>
    <row r="9" spans="2:12" ht="12.75" customHeight="1">
      <c r="B9" s="20">
        <v>18</v>
      </c>
      <c r="C9" s="22">
        <v>255600</v>
      </c>
      <c r="D9" s="13"/>
      <c r="E9" s="14"/>
      <c r="F9" s="12"/>
      <c r="G9" s="15"/>
      <c r="H9" s="12"/>
      <c r="I9" s="12"/>
      <c r="J9" s="12"/>
      <c r="K9" s="1"/>
      <c r="L9" s="3"/>
    </row>
    <row r="10" spans="2:12" ht="12.75" customHeight="1">
      <c r="B10" s="20">
        <v>19</v>
      </c>
      <c r="C10" s="22">
        <v>259100</v>
      </c>
      <c r="D10" s="13"/>
      <c r="E10" s="14"/>
      <c r="F10" s="12"/>
      <c r="G10" s="15"/>
      <c r="H10" s="12"/>
      <c r="I10" s="12"/>
      <c r="J10" s="12"/>
      <c r="K10" s="1"/>
      <c r="L10" s="3"/>
    </row>
    <row r="11" spans="2:12" ht="12.75" customHeight="1">
      <c r="B11" s="20">
        <v>20</v>
      </c>
      <c r="C11" s="22">
        <v>262700</v>
      </c>
      <c r="D11" s="13"/>
      <c r="E11" s="14"/>
      <c r="F11" s="12"/>
      <c r="G11" s="15"/>
      <c r="H11" s="12"/>
      <c r="I11" s="12"/>
      <c r="J11" s="12"/>
      <c r="K11" s="1"/>
      <c r="L11" s="3"/>
    </row>
    <row r="12" spans="2:12" ht="12.75" customHeight="1">
      <c r="B12" s="20">
        <v>21</v>
      </c>
      <c r="C12" s="22">
        <v>266200</v>
      </c>
      <c r="D12" s="13"/>
      <c r="E12" s="16"/>
      <c r="F12" s="12"/>
      <c r="G12" s="12"/>
      <c r="H12" s="12"/>
      <c r="I12" s="12"/>
      <c r="J12" s="12"/>
      <c r="K12" s="1"/>
      <c r="L12" s="3"/>
    </row>
    <row r="13" spans="2:12" ht="12.75" customHeight="1">
      <c r="B13" s="20">
        <v>22</v>
      </c>
      <c r="C13" s="22">
        <v>269900</v>
      </c>
      <c r="D13" s="13"/>
      <c r="E13" s="16"/>
      <c r="F13" s="12"/>
      <c r="G13" s="12"/>
      <c r="H13" s="12"/>
      <c r="I13" s="12"/>
      <c r="J13" s="12"/>
      <c r="K13" s="1"/>
      <c r="L13" s="3"/>
    </row>
    <row r="14" spans="2:12" ht="12.75" customHeight="1">
      <c r="B14" s="20">
        <v>23</v>
      </c>
      <c r="C14" s="22">
        <v>274000</v>
      </c>
      <c r="D14" s="13"/>
      <c r="E14" s="16"/>
      <c r="F14" s="12"/>
      <c r="G14" s="12"/>
      <c r="H14" s="12"/>
      <c r="I14" s="12"/>
      <c r="J14" s="12"/>
      <c r="K14" s="1"/>
      <c r="L14" s="3"/>
    </row>
    <row r="15" spans="2:12" ht="12.75" customHeight="1">
      <c r="B15" s="20">
        <v>24</v>
      </c>
      <c r="C15" s="22">
        <v>278000</v>
      </c>
      <c r="D15" s="13"/>
      <c r="E15" s="16"/>
      <c r="F15" s="12"/>
      <c r="G15" s="12"/>
      <c r="H15" s="12"/>
      <c r="I15" s="12"/>
      <c r="J15" s="12"/>
      <c r="K15" s="1"/>
      <c r="L15" s="3"/>
    </row>
    <row r="16" spans="2:12" ht="12.75" customHeight="1">
      <c r="B16" s="20">
        <v>25</v>
      </c>
      <c r="C16" s="22">
        <v>282200</v>
      </c>
      <c r="D16" s="13"/>
      <c r="E16" s="16"/>
      <c r="F16" s="12"/>
      <c r="G16" s="12"/>
      <c r="H16" s="12"/>
      <c r="I16" s="12"/>
      <c r="J16" s="12"/>
      <c r="K16" s="1"/>
      <c r="L16" s="3"/>
    </row>
    <row r="17" spans="2:12" ht="12.75" customHeight="1">
      <c r="B17" s="20">
        <v>26</v>
      </c>
      <c r="C17" s="22">
        <v>286200</v>
      </c>
      <c r="D17" s="13"/>
      <c r="E17" s="16"/>
      <c r="F17" s="12"/>
      <c r="G17" s="12"/>
      <c r="H17" s="12"/>
      <c r="I17" s="12"/>
      <c r="J17" s="12"/>
      <c r="K17" s="1"/>
      <c r="L17" s="3"/>
    </row>
    <row r="18" spans="2:12" ht="12.75" customHeight="1">
      <c r="B18" s="20">
        <v>27</v>
      </c>
      <c r="C18" s="22">
        <v>290400</v>
      </c>
      <c r="D18" s="13"/>
      <c r="E18" s="16"/>
      <c r="F18" s="12"/>
      <c r="G18" s="12"/>
      <c r="H18" s="12"/>
      <c r="I18" s="12"/>
      <c r="J18" s="12"/>
      <c r="K18" s="1"/>
      <c r="L18" s="3"/>
    </row>
    <row r="19" spans="2:12" ht="12.75" customHeight="1">
      <c r="B19" s="20">
        <v>28</v>
      </c>
      <c r="C19" s="22">
        <v>294600</v>
      </c>
      <c r="D19" s="13"/>
      <c r="E19" s="16"/>
      <c r="F19" s="12"/>
      <c r="G19" s="12"/>
      <c r="H19" s="12"/>
      <c r="I19" s="12"/>
      <c r="J19" s="12"/>
      <c r="K19" s="1"/>
      <c r="L19" s="3"/>
    </row>
    <row r="20" spans="2:12" ht="12.75" customHeight="1">
      <c r="B20" s="20">
        <v>29</v>
      </c>
      <c r="C20" s="22">
        <v>298700</v>
      </c>
      <c r="D20" s="13"/>
      <c r="E20" s="16"/>
      <c r="F20" s="12"/>
      <c r="G20" s="12"/>
      <c r="H20" s="12"/>
      <c r="I20" s="12"/>
      <c r="J20" s="12"/>
      <c r="K20" s="1"/>
      <c r="L20" s="3"/>
    </row>
    <row r="21" spans="2:12" ht="12.75" customHeight="1">
      <c r="B21" s="20">
        <v>30</v>
      </c>
      <c r="C21" s="22">
        <v>303500</v>
      </c>
      <c r="D21" s="13"/>
      <c r="E21" s="16"/>
      <c r="F21" s="12"/>
      <c r="G21" s="17"/>
      <c r="H21" s="12"/>
      <c r="I21" s="12"/>
      <c r="J21" s="12"/>
      <c r="K21" s="1"/>
      <c r="L21" s="3"/>
    </row>
    <row r="22" spans="2:12" ht="12.75" customHeight="1">
      <c r="B22" s="20">
        <v>31</v>
      </c>
      <c r="C22" s="22">
        <v>308100</v>
      </c>
      <c r="D22" s="13"/>
      <c r="E22" s="16"/>
      <c r="F22" s="10"/>
      <c r="G22" s="18"/>
      <c r="H22" s="12"/>
      <c r="I22" s="12"/>
      <c r="J22" s="12"/>
      <c r="K22" s="1"/>
      <c r="L22" s="3"/>
    </row>
    <row r="23" spans="2:12" ht="12.75" customHeight="1">
      <c r="B23" s="20">
        <v>32</v>
      </c>
      <c r="C23" s="22">
        <v>312600</v>
      </c>
      <c r="E23" s="6">
        <f>IF(D23="","",IF(AND(D23&gt;10,D23&lt;31),LOOKUP(D23,'Lønnstrinn, tabell'!B$2:C$21),"Feil lønnstrinn"))</f>
      </c>
      <c r="K23" s="1"/>
      <c r="L23" s="3"/>
    </row>
    <row r="24" spans="2:12" ht="12.75" customHeight="1">
      <c r="B24" s="20">
        <v>33</v>
      </c>
      <c r="C24" s="22">
        <v>317100</v>
      </c>
      <c r="E24" s="6">
        <f>IF(D24="","",IF(AND(D24&gt;10,D24&lt;31),LOOKUP(D24,'Lønnstrinn, tabell'!B$2:C$21),"Feil lønnstrinn"))</f>
      </c>
      <c r="K24" s="1"/>
      <c r="L24" s="3"/>
    </row>
    <row r="25" spans="2:12" ht="12.75" customHeight="1">
      <c r="B25" s="20">
        <v>34</v>
      </c>
      <c r="C25" s="22">
        <v>321400</v>
      </c>
      <c r="E25" s="6">
        <f>IF(D25="","",IF(AND(D25&gt;10,D25&lt;31),LOOKUP(D25,'Lønnstrinn, tabell'!B$2:C$21),"Feil lønnstrinn"))</f>
      </c>
      <c r="K25" s="1"/>
      <c r="L25" s="3"/>
    </row>
    <row r="26" spans="2:12" ht="12.75" customHeight="1">
      <c r="B26" s="20">
        <v>35</v>
      </c>
      <c r="C26" s="22">
        <v>326200</v>
      </c>
      <c r="E26" s="6">
        <f>IF(D26="","",IF(AND(D26&gt;10,D26&lt;31),LOOKUP(D26,'Lønnstrinn, tabell'!B$2:C$21),"Feil lønnstrinn"))</f>
      </c>
      <c r="K26" s="1"/>
      <c r="L26" s="3"/>
    </row>
    <row r="27" spans="2:12" ht="12.75" customHeight="1">
      <c r="B27" s="20">
        <v>36</v>
      </c>
      <c r="C27" s="22">
        <v>331100</v>
      </c>
      <c r="E27" s="6">
        <f>IF(D27="","",IF(AND(D27&gt;10,D27&lt;31),LOOKUP(D27,'Lønnstrinn, tabell'!B$2:C$21),"Feil lønnstrinn"))</f>
      </c>
      <c r="K27" s="1"/>
      <c r="L27" s="3"/>
    </row>
    <row r="28" spans="2:12" ht="12.75" customHeight="1">
      <c r="B28" s="20">
        <v>37</v>
      </c>
      <c r="C28" s="22">
        <v>336300</v>
      </c>
      <c r="E28" s="6">
        <f>IF(D28="","",IF(AND(D28&gt;10,D28&lt;31),LOOKUP(D28,'Lønnstrinn, tabell'!B$2:C$21),"Feil lønnstrinn"))</f>
      </c>
      <c r="K28" s="1"/>
      <c r="L28" s="3"/>
    </row>
    <row r="29" spans="2:5" ht="12.75" customHeight="1">
      <c r="B29" s="20">
        <v>38</v>
      </c>
      <c r="C29" s="22">
        <v>341700</v>
      </c>
      <c r="E29" s="6">
        <f>IF(D29="","",IF(AND(D29&gt;10,D29&lt;31),LOOKUP(D29,'Lønnstrinn, tabell'!B$2:C$21),"Feil lønnstrinn"))</f>
      </c>
    </row>
    <row r="30" spans="2:5" ht="12.75" customHeight="1">
      <c r="B30" s="20">
        <v>39</v>
      </c>
      <c r="C30" s="22">
        <v>347300</v>
      </c>
      <c r="E30" s="6">
        <f>IF(D30="","",IF(AND(D30&gt;10,D30&lt;31),LOOKUP(D30,'Lønnstrinn, tabell'!B$2:C$21),"Feil lønnstrinn"))</f>
      </c>
    </row>
    <row r="31" spans="2:5" ht="12.75" customHeight="1">
      <c r="B31" s="20">
        <v>40</v>
      </c>
      <c r="C31" s="22">
        <v>352800</v>
      </c>
      <c r="E31" s="6">
        <f>IF(D31="","",IF(AND(D31&gt;10,D31&lt;31),LOOKUP(D31,'Lønnstrinn, tabell'!B$2:C$21),"Feil lønnstrinn"))</f>
      </c>
    </row>
    <row r="32" spans="2:5" ht="12.75" customHeight="1">
      <c r="B32" s="20">
        <v>41</v>
      </c>
      <c r="C32" s="22">
        <v>358700</v>
      </c>
      <c r="E32" s="6">
        <f>IF(D32="","",IF(AND(D32&gt;10,D32&lt;31),LOOKUP(D32,'Lønnstrinn, tabell'!B$2:C$21),"Feil lønnstrinn"))</f>
      </c>
    </row>
    <row r="33" spans="2:5" ht="12.75" customHeight="1">
      <c r="B33" s="20">
        <v>42</v>
      </c>
      <c r="C33" s="22">
        <v>364800</v>
      </c>
      <c r="E33" s="6">
        <f>IF(D33="","",IF(AND(D33&gt;10,D33&lt;31),LOOKUP(D33,'Lønnstrinn, tabell'!B$2:C$21),"Feil lønnstrinn"))</f>
      </c>
    </row>
    <row r="34" spans="2:5" ht="12.75" customHeight="1">
      <c r="B34" s="20">
        <v>43</v>
      </c>
      <c r="C34" s="22">
        <v>371200</v>
      </c>
      <c r="E34" s="6">
        <f>IF(D34="","",IF(AND(D34&gt;10,D34&lt;31),LOOKUP(D34,'Lønnstrinn, tabell'!B$2:C$21),"Feil lønnstrinn"))</f>
      </c>
    </row>
    <row r="35" spans="2:5" ht="12.75" customHeight="1">
      <c r="B35" s="20">
        <v>44</v>
      </c>
      <c r="C35" s="22">
        <v>377800</v>
      </c>
      <c r="E35" s="6">
        <f>IF(D35="","",IF(AND(D35&gt;10,D35&lt;31),LOOKUP(D35,'Lønnstrinn, tabell'!B$2:C$21),"Feil lønnstrinn"))</f>
      </c>
    </row>
    <row r="36" spans="2:5" ht="12.75" customHeight="1">
      <c r="B36" s="20">
        <v>45</v>
      </c>
      <c r="C36" s="22">
        <v>384600</v>
      </c>
      <c r="E36" s="6">
        <f>IF(D36="","",IF(AND(D36&gt;10,D36&lt;31),LOOKUP(D36,'Lønnstrinn, tabell'!B$2:C$21),"Feil lønnstrinn"))</f>
      </c>
    </row>
    <row r="37" ht="12.75" customHeight="1">
      <c r="E37" s="6">
        <f>IF(D37="","",IF(AND(D37&gt;10,D37&lt;31),LOOKUP(D37,'Lønnstrinn, tabell'!B$2:C$21),"Feil lønnstrinn"))</f>
      </c>
    </row>
    <row r="38" ht="12.75" customHeight="1">
      <c r="E38" s="6">
        <f>IF(D38="","",IF(AND(D38&gt;10,D38&lt;31),LOOKUP(D38,'Lønnstrinn, tabell'!B$2:C$21),"Feil lønnstrinn"))</f>
      </c>
    </row>
    <row r="39" ht="12.75" customHeight="1">
      <c r="E39" s="6">
        <f>IF(D39="","",IF(AND(D39&gt;10,D39&lt;31),LOOKUP(D39,'Lønnstrinn, tabell'!B$2:C$21),"Feil lønnstrinn"))</f>
      </c>
    </row>
    <row r="40" ht="12.75" customHeight="1">
      <c r="E40" s="6">
        <f>IF(D40="","",IF(AND(D40&gt;10,D40&lt;31),LOOKUP(D40,'Lønnstrinn, tabell'!B$2:C$21),"Feil lønnstrinn"))</f>
      </c>
    </row>
    <row r="41" ht="12.75" customHeight="1">
      <c r="E41" s="6">
        <f>IF(D41="","",IF(AND(D41&gt;10,D41&lt;31),LOOKUP(D41,#REF!),"Feil lønnstrinn"))</f>
      </c>
    </row>
    <row r="42" ht="12.75" customHeight="1">
      <c r="E42" s="6">
        <f>IF(D42="","",IF(AND(D42&gt;10,D42&lt;31),LOOKUP(D42,#REF!),"Feil lønnstrinn"))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Bydel Furuset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Karihaugen Barnehage</dc:creator>
  <cp:keywords/>
  <dc:description/>
  <cp:lastModifiedBy>anders</cp:lastModifiedBy>
  <cp:lastPrinted>2000-05-26T12:40:52Z</cp:lastPrinted>
  <dcterms:created xsi:type="dcterms:W3CDTF">2000-04-26T07:48:39Z</dcterms:created>
  <dcterms:modified xsi:type="dcterms:W3CDTF">2009-09-10T20:38:17Z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-1072551155</vt:i4>
  </property>
  <property fmtid="{D5CDD505-2E9C-101B-9397-08002B2CF9AE}" pid="3" name="_EmailSubject">
    <vt:lpwstr/>
  </property>
  <property fmtid="{D5CDD505-2E9C-101B-9397-08002B2CF9AE}" pid="4" name="_AuthorEmail">
    <vt:lpwstr>sigmund.kristoffersen@chello.no</vt:lpwstr>
  </property>
  <property fmtid="{D5CDD505-2E9C-101B-9397-08002B2CF9AE}" pid="5" name="_AuthorEmailDisplayName">
    <vt:lpwstr>Sigmund Kristoffersen</vt:lpwstr>
  </property>
  <property fmtid="{D5CDD505-2E9C-101B-9397-08002B2CF9AE}" pid="6" name="_ReviewingToolsShownOnce">
    <vt:lpwstr/>
  </property>
</Properties>
</file>